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B14" i="1"/>
  <c r="C14" i="1" s="1"/>
  <c r="G14" i="1" s="1"/>
  <c r="B13" i="1"/>
  <c r="C13" i="1" s="1"/>
  <c r="G13" i="1" s="1"/>
  <c r="B10" i="1"/>
  <c r="C10" i="1" s="1"/>
  <c r="G10" i="1" s="1"/>
  <c r="B9" i="1"/>
  <c r="C9" i="1" s="1"/>
  <c r="G9" i="1" s="1"/>
  <c r="B6" i="1"/>
  <c r="C6" i="1" s="1"/>
  <c r="G6" i="1" s="1"/>
  <c r="B5" i="1"/>
  <c r="C5" i="1" s="1"/>
  <c r="G5" i="1" s="1"/>
  <c r="N3" i="1"/>
  <c r="M3" i="1"/>
  <c r="K3" i="1"/>
  <c r="D14" i="1" s="1"/>
  <c r="J3" i="1"/>
  <c r="B3" i="1"/>
  <c r="D7" i="1" l="1"/>
  <c r="C3" i="1"/>
  <c r="D3" i="1" s="1"/>
  <c r="O3" i="1"/>
  <c r="D5" i="1"/>
  <c r="B7" i="1"/>
  <c r="C7" i="1" s="1"/>
  <c r="G7" i="1" s="1"/>
  <c r="D9" i="1"/>
  <c r="B11" i="1"/>
  <c r="C11" i="1" s="1"/>
  <c r="G11" i="1" s="1"/>
  <c r="D13" i="1"/>
  <c r="B4" i="1"/>
  <c r="C4" i="1" s="1"/>
  <c r="G4" i="1" s="1"/>
  <c r="D6" i="1"/>
  <c r="B8" i="1"/>
  <c r="C8" i="1" s="1"/>
  <c r="G8" i="1" s="1"/>
  <c r="D10" i="1"/>
  <c r="B12" i="1"/>
  <c r="C12" i="1" s="1"/>
  <c r="G12" i="1" s="1"/>
  <c r="E3" i="1" l="1"/>
  <c r="D11" i="1"/>
  <c r="D12" i="1"/>
  <c r="D8" i="1"/>
  <c r="C15" i="1"/>
  <c r="G3" i="1"/>
  <c r="G15" i="1" s="1"/>
  <c r="D4" i="1"/>
  <c r="D15" i="1" s="1"/>
  <c r="B15" i="1"/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</calcChain>
</file>

<file path=xl/sharedStrings.xml><?xml version="1.0" encoding="utf-8"?>
<sst xmlns="http://schemas.openxmlformats.org/spreadsheetml/2006/main" count="29" uniqueCount="29">
  <si>
    <t>ماه</t>
  </si>
  <si>
    <t>مشمول بیمه</t>
  </si>
  <si>
    <t>حق بیمه (30%)</t>
  </si>
  <si>
    <t>مشمول مالیات ماهانه</t>
  </si>
  <si>
    <t>درآمد مشمول مالیات سالانه</t>
  </si>
  <si>
    <t>مالیات ماه</t>
  </si>
  <si>
    <t>جمع قابل پرداخت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</si>
  <si>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</si>
  <si>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</si>
  <si>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</si>
  <si>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</si>
  <si>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</si>
  <si>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</si>
  <si>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</si>
  <si>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</si>
  <si>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</si>
  <si>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</si>
  <si>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</si>
  <si>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</si>
  <si>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جمــع</t>
  </si>
  <si>
    <t>افزایش قانونی 1405</t>
  </si>
  <si>
    <t>پایه سنوات</t>
  </si>
  <si>
    <t>حقوق پایه 1405</t>
  </si>
  <si>
    <t>مسکن و خوار و بار</t>
  </si>
  <si>
    <t>حق اولاد</t>
  </si>
  <si>
    <t>جمع حکم حقوقی 1405</t>
  </si>
  <si>
    <t>حق عائله مندی</t>
  </si>
  <si>
    <t>*حق بیمه قابل پرداخت آقای عرفان ابراهیم زاده تا پایان سال 1405*</t>
  </si>
  <si>
    <t>حقوق پایه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</si>
</sst>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-_ر_ي_ا_ل_ ;_ * #,##0\-_ر_ي_ا_ل_ ;_ * &quot;-&quot;_-_ر_ي_ا_ل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 Mitra"/>
      <charset val="178"/>
    </font>
    <font>
      <sz val="12"/>
      <color theme="1"/>
      <name val="B Mitra"/>
      <charset val="178"/>
    </font>
    <font>
      <b/>
      <sz val="10"/>
      <color rgb="FF0000FF"/>
      <name val="B Mitra"/>
      <charset val="178"/>
    </font>
    <font>
      <b/>
      <sz val="12"/>
      <color rgb="FF0000FF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1" fontId="0" fillId="0" borderId="0" xfId="1" applyFont="1"/>
    <xf numFmtId="0" fontId="3" fillId="0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3" fillId="3" borderId="14" xfId="0" applyNumberFormat="1" applyFont="1" applyFill="1" applyBorder="1" applyAlignment="1">
      <alignment horizontal="center" vertical="center"/>
    </xf>
    <xf numFmtId="3" fontId="3" fillId="3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rightToLeft="1" tabSelected="1" workbookViewId="0">
      <selection activeCell="I14" sqref="I14"/>
    </sheetView>
  </sheetViews>
  <sheetFormatPr defaultColWidth="14.85546875" defaultRowHeight="15"/>
  <cols>
    <col min="1" max="1" width="8.42578125" bestFit="1" customWidth="1"/>
    <col min="2" max="2" width="16" bestFit="1" customWidth="1"/>
    <col min="3" max="3" width="14.140625" bestFit="1" customWidth="1"/>
    <col min="4" max="5" width="16" bestFit="1" customWidth="1"/>
    <col min="6" max="6" width="7" bestFit="1" customWidth="1"/>
    <col min="7" max="7" width="14.140625" bestFit="1" customWidth="1"/>
    <col min="8" max="8" width="14" bestFit="1" customWidth="1"/>
    <col min="9" max="9" width="11.42578125" bestFit="1" customWidth="1"/>
    <col min="10" max="10" width="14.85546875" customWidth="1"/>
    <col min="11" max="11" width="14.140625" bestFit="1" customWidth="1"/>
    <col min="12" max="12" width="14" bestFit="1" customWidth="1"/>
    <col min="13" max="13" width="6.42578125" bestFit="1" customWidth="1"/>
    <col min="14" max="14" width="10.42578125" bestFit="1" customWidth="1"/>
    <col min="15" max="15" width="16.140625" bestFit="1" customWidth="1"/>
  </cols>
  <sheetData>
    <row r="1" spans="1:15" s="1" customFormat="1" ht="16.5" thickBot="1">
      <c r="A1" s="18" t="s">
        <v>27</v>
      </c>
      <c r="B1" s="18"/>
      <c r="C1" s="18"/>
      <c r="D1" s="18"/>
      <c r="E1" s="18"/>
      <c r="F1" s="18"/>
      <c r="G1" s="18"/>
    </row>
    <row r="2" spans="1:15" ht="25.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4" t="s">
        <v>5</v>
      </c>
      <c r="G2" s="6" t="s">
        <v>6</v>
      </c>
      <c r="H2" s="3" t="s">
        <v>28</v>
      </c>
      <c r="I2" s="3" t="s">
        <v>21</v>
      </c>
      <c r="J2" s="3" t="s">
        <v>20</v>
      </c>
      <c r="K2" s="3" t="s">
        <v>22</v>
      </c>
      <c r="L2" s="3" t="s">
        <v>23</v>
      </c>
      <c r="M2" s="3" t="s">
        <v>24</v>
      </c>
      <c r="N2" s="3" t="s">
        <v>26</v>
      </c>
      <c r="O2" s="6" t="s">
        <v>25</v>
      </c>
    </row>
    <row r="3" spans="1:15" ht="15.75" thickBot="1">
      <c r="A3" s="7" t="s">
        <v>7</v>
      </c>
      <c r="B3" s="8">
        <f>((($K$3)/30)*31)+$L$3</f>
        <v>249879913</v>
      </c>
      <c r="C3" s="8">
        <f t="shared" ref="C3:C7" si="0">B3*30%</f>
        <v>74963973.899999991</v>
      </c>
      <c r="D3" s="9">
        <f t="shared" ref="D3:D8" si="1">((($K$3)/30)*31)+($L$3+$M$3+$N$3)-((C3/30)*7)</f>
        <v>232388319.09</v>
      </c>
      <c r="E3" s="9">
        <f>D3</f>
        <v>232388319.09</v>
      </c>
      <c r="F3" s="9">
        <v>0</v>
      </c>
      <c r="G3" s="19">
        <f>C3+F3</f>
        <v>74963973.899999991</v>
      </c>
      <c r="H3" s="20">
        <v>115049100</v>
      </c>
      <c r="I3" s="20">
        <v>9089010</v>
      </c>
      <c r="J3" s="20">
        <f>H3*1.45+15586470</f>
        <v>182407665</v>
      </c>
      <c r="K3" s="15">
        <f>182407680+I3</f>
        <v>191496690</v>
      </c>
      <c r="L3" s="15">
        <v>52000000</v>
      </c>
      <c r="M3" s="15">
        <f>4179750*0</f>
        <v>0</v>
      </c>
      <c r="N3" s="15">
        <f>4179750*0</f>
        <v>0</v>
      </c>
      <c r="O3" s="16">
        <f>SUM(K3:N3)</f>
        <v>243496690</v>
      </c>
    </row>
    <row r="4" spans="1:15">
      <c r="A4" s="7" t="s">
        <v>8</v>
      </c>
      <c r="B4" s="8">
        <f t="shared" ref="B4:B8" si="2">((($K$3)/30)*31)+$L$3</f>
        <v>249879913</v>
      </c>
      <c r="C4" s="8">
        <f t="shared" si="0"/>
        <v>74963973.899999991</v>
      </c>
      <c r="D4" s="9">
        <f>((($K$3)/30)*31)+($L$3+$M$3+$N$3)-((C4/30)*7)</f>
        <v>232388319.09</v>
      </c>
      <c r="E4" s="9">
        <f>E3+D4</f>
        <v>464776638.18000001</v>
      </c>
      <c r="F4" s="9">
        <v>0</v>
      </c>
      <c r="G4" s="19">
        <f t="shared" ref="G4:G14" si="3">C4+F4</f>
        <v>74963973.899999991</v>
      </c>
      <c r="J4" s="10"/>
    </row>
    <row r="5" spans="1:15">
      <c r="A5" s="7" t="s">
        <v>9</v>
      </c>
      <c r="B5" s="8">
        <f t="shared" si="2"/>
        <v>249879913</v>
      </c>
      <c r="C5" s="8">
        <f t="shared" si="0"/>
        <v>74963973.899999991</v>
      </c>
      <c r="D5" s="9">
        <f t="shared" si="1"/>
        <v>232388319.09</v>
      </c>
      <c r="E5" s="9">
        <f t="shared" ref="E5:E14" si="4">E4+D5</f>
        <v>697164957.26999998</v>
      </c>
      <c r="F5" s="9">
        <v>0</v>
      </c>
      <c r="G5" s="19">
        <f t="shared" si="3"/>
        <v>74963973.899999991</v>
      </c>
    </row>
    <row r="6" spans="1:15">
      <c r="A6" s="7" t="s">
        <v>10</v>
      </c>
      <c r="B6" s="8">
        <f t="shared" si="2"/>
        <v>249879913</v>
      </c>
      <c r="C6" s="8">
        <f t="shared" si="0"/>
        <v>74963973.899999991</v>
      </c>
      <c r="D6" s="9">
        <f t="shared" si="1"/>
        <v>232388319.09</v>
      </c>
      <c r="E6" s="9">
        <f t="shared" si="4"/>
        <v>929553276.36000001</v>
      </c>
      <c r="F6" s="9">
        <v>0</v>
      </c>
      <c r="G6" s="19">
        <f t="shared" si="3"/>
        <v>74963973.899999991</v>
      </c>
      <c r="I6" s="17"/>
      <c r="K6" s="17"/>
    </row>
    <row r="7" spans="1:15">
      <c r="A7" s="7" t="s">
        <v>11</v>
      </c>
      <c r="B7" s="8">
        <f t="shared" si="2"/>
        <v>249879913</v>
      </c>
      <c r="C7" s="8">
        <f t="shared" si="0"/>
        <v>74963973.899999991</v>
      </c>
      <c r="D7" s="9">
        <f t="shared" si="1"/>
        <v>232388319.09</v>
      </c>
      <c r="E7" s="9">
        <f t="shared" si="4"/>
        <v>1161941595.45</v>
      </c>
      <c r="F7" s="9">
        <v>0</v>
      </c>
      <c r="G7" s="19">
        <f t="shared" si="3"/>
        <v>74963973.899999991</v>
      </c>
      <c r="I7" s="17"/>
    </row>
    <row r="8" spans="1:15">
      <c r="A8" s="7" t="s">
        <v>12</v>
      </c>
      <c r="B8" s="8">
        <f t="shared" si="2"/>
        <v>249879913</v>
      </c>
      <c r="C8" s="8">
        <f>B8*30%</f>
        <v>74963973.899999991</v>
      </c>
      <c r="D8" s="9">
        <f t="shared" si="1"/>
        <v>232388319.09</v>
      </c>
      <c r="E8" s="9">
        <f t="shared" si="4"/>
        <v>1394329914.54</v>
      </c>
      <c r="F8" s="9">
        <v>0</v>
      </c>
      <c r="G8" s="19">
        <f t="shared" si="3"/>
        <v>74963973.899999991</v>
      </c>
      <c r="I8" s="17"/>
      <c r="J8" s="17"/>
      <c r="K8" s="17"/>
    </row>
    <row r="9" spans="1:15">
      <c r="A9" s="7" t="s">
        <v>13</v>
      </c>
      <c r="B9" s="8">
        <f>((($K$3)/30)*30)+$L$3</f>
        <v>243496690</v>
      </c>
      <c r="C9" s="8">
        <f t="shared" ref="C9:C14" si="5">B9*30%</f>
        <v>73049007</v>
      </c>
      <c r="D9" s="9">
        <f>((($K$3)/30)*30)+($L$3+$M$3+$N$3)-((C9/30)*7)</f>
        <v>226451921.69999999</v>
      </c>
      <c r="E9" s="9">
        <f>E8+D9</f>
        <v>1620781836.24</v>
      </c>
      <c r="F9" s="9">
        <v>0</v>
      </c>
      <c r="G9" s="19">
        <f t="shared" si="3"/>
        <v>73049007</v>
      </c>
    </row>
    <row r="10" spans="1:15">
      <c r="A10" s="7" t="s">
        <v>14</v>
      </c>
      <c r="B10" s="8">
        <f>((($K$3)/30)*30)+$L$3</f>
        <v>243496690</v>
      </c>
      <c r="C10" s="8">
        <f t="shared" si="5"/>
        <v>73049007</v>
      </c>
      <c r="D10" s="9">
        <f>((($K$3)/30)*30)+($L$3+$M$3+$N$3)-((C10/30)*7)</f>
        <v>226451921.69999999</v>
      </c>
      <c r="E10" s="9">
        <f t="shared" si="4"/>
        <v>1847233757.9400001</v>
      </c>
      <c r="F10" s="9">
        <v>0</v>
      </c>
      <c r="G10" s="19">
        <f t="shared" si="3"/>
        <v>73049007</v>
      </c>
    </row>
    <row r="11" spans="1:15">
      <c r="A11" s="7" t="s">
        <v>15</v>
      </c>
      <c r="B11" s="8">
        <f>((($K$3)/30)*30)+$L$3</f>
        <v>243496690</v>
      </c>
      <c r="C11" s="8">
        <f t="shared" si="5"/>
        <v>73049007</v>
      </c>
      <c r="D11" s="9">
        <f>((($K$3)/30)*30)+($L$3+$M$3+$N$3)-((C11/30)*7)</f>
        <v>226451921.69999999</v>
      </c>
      <c r="E11" s="9">
        <f t="shared" si="4"/>
        <v>2073685679.6400001</v>
      </c>
      <c r="F11" s="9">
        <v>0</v>
      </c>
      <c r="G11" s="19">
        <f t="shared" si="3"/>
        <v>73049007</v>
      </c>
    </row>
    <row r="12" spans="1:15">
      <c r="A12" s="7" t="s">
        <v>16</v>
      </c>
      <c r="B12" s="8">
        <f>((($K$3)/30)*30)+$L$3</f>
        <v>243496690</v>
      </c>
      <c r="C12" s="8">
        <f t="shared" si="5"/>
        <v>73049007</v>
      </c>
      <c r="D12" s="9">
        <f>((($K$3)/30)*30)+($L$3+$M$3+$N$3)-((C12/30)*7)</f>
        <v>226451921.69999999</v>
      </c>
      <c r="E12" s="9">
        <f t="shared" si="4"/>
        <v>2300137601.3400002</v>
      </c>
      <c r="F12" s="9">
        <v>0</v>
      </c>
      <c r="G12" s="19">
        <f t="shared" si="3"/>
        <v>73049007</v>
      </c>
    </row>
    <row r="13" spans="1:15">
      <c r="A13" s="7" t="s">
        <v>17</v>
      </c>
      <c r="B13" s="8">
        <f>((($K$3)/30)*30)+$L$3</f>
        <v>243496690</v>
      </c>
      <c r="C13" s="8">
        <f t="shared" si="5"/>
        <v>73049007</v>
      </c>
      <c r="D13" s="9">
        <f>((($K$3)/30)*30)+($L$3+$M$3+$N$3)-((C13/30)*7)</f>
        <v>226451921.69999999</v>
      </c>
      <c r="E13" s="9">
        <f t="shared" si="4"/>
        <v>2526589523.04</v>
      </c>
      <c r="F13" s="9">
        <v>0</v>
      </c>
      <c r="G13" s="19">
        <f t="shared" si="3"/>
        <v>73049007</v>
      </c>
    </row>
    <row r="14" spans="1:15" ht="15.75" thickBot="1">
      <c r="A14" s="11" t="s">
        <v>18</v>
      </c>
      <c r="B14" s="8">
        <f>((($K$3)/30)*29)+$L$3</f>
        <v>237113467</v>
      </c>
      <c r="C14" s="8">
        <f t="shared" si="5"/>
        <v>71134040.099999994</v>
      </c>
      <c r="D14" s="9">
        <f>((($K$3)/30)*29)+($L$3+$M$3+$N$3)-((C14/30)*7)</f>
        <v>220515524.31</v>
      </c>
      <c r="E14" s="9">
        <f t="shared" si="4"/>
        <v>2747105047.3499999</v>
      </c>
      <c r="F14" s="9">
        <v>0</v>
      </c>
      <c r="G14" s="19">
        <f t="shared" si="3"/>
        <v>71134040.099999994</v>
      </c>
    </row>
    <row r="15" spans="1:15" ht="17.25" thickTop="1" thickBot="1">
      <c r="A15" s="12" t="s">
        <v>19</v>
      </c>
      <c r="B15" s="13">
        <f>SUM(B3:B14)</f>
        <v>2953876395</v>
      </c>
      <c r="C15" s="13">
        <f>SUM(C3:C14)</f>
        <v>886162918.49999988</v>
      </c>
      <c r="D15" s="13">
        <f>SUM(D3:D14)</f>
        <v>2747105047.3499999</v>
      </c>
      <c r="E15" s="13">
        <f>E14</f>
        <v>2747105047.3499999</v>
      </c>
      <c r="F15" s="13">
        <f>SUM(F3:F14)</f>
        <v>0</v>
      </c>
      <c r="G15" s="14">
        <f>SUM(G3:G14)</f>
        <v>886162918.49999988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2026-05-15T21:56:29Z</dcterms:modified>
</cp:coreProperties>
</file>